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8800" windowHeight="11850"/>
  </bookViews>
  <sheets>
    <sheet name="portfel uczestnika" sheetId="1" r:id="rId1"/>
  </sheets>
  <calcPr calcId="145621"/>
</workbook>
</file>

<file path=xl/calcChain.xml><?xml version="1.0" encoding="utf-8"?>
<calcChain xmlns="http://schemas.openxmlformats.org/spreadsheetml/2006/main">
  <c r="P16" i="1" l="1"/>
  <c r="P15" i="1"/>
  <c r="P14" i="1"/>
  <c r="P12" i="1"/>
  <c r="P10" i="1"/>
  <c r="P7" i="1"/>
  <c r="L16" i="1" l="1"/>
  <c r="L15" i="1"/>
  <c r="L14" i="1"/>
  <c r="L12" i="1"/>
  <c r="L10" i="1"/>
  <c r="L7" i="1"/>
</calcChain>
</file>

<file path=xl/comments1.xml><?xml version="1.0" encoding="utf-8"?>
<comments xmlns="http://schemas.openxmlformats.org/spreadsheetml/2006/main">
  <authors>
    <author>Kamil Koprowicz</author>
  </authors>
  <commentList>
    <comment ref="Q15" authorId="0">
      <text>
        <r>
          <rPr>
            <b/>
            <sz val="9"/>
            <color indexed="81"/>
            <rFont val="Tahoma"/>
            <family val="2"/>
            <charset val="238"/>
          </rPr>
          <t>Kamil Koprowicz:</t>
        </r>
        <r>
          <rPr>
            <sz val="9"/>
            <color indexed="81"/>
            <rFont val="Tahoma"/>
            <family val="2"/>
            <charset val="238"/>
          </rPr>
          <t xml:space="preserve">
wypłata odsetek 22 maj</t>
        </r>
      </text>
    </comment>
  </commentList>
</comments>
</file>

<file path=xl/sharedStrings.xml><?xml version="1.0" encoding="utf-8"?>
<sst xmlns="http://schemas.openxmlformats.org/spreadsheetml/2006/main" count="135" uniqueCount="52">
  <si>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</si>
  <si>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</si>
  <si>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</si>
  <si>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</si>
  <si>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</si>
  <si>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</si>
  <si>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</si>
  <si>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</si>
  <si>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</si>
  <si>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</si>
  <si>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</si>
  <si>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</si>
  <si>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</si>
  <si>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</si>
  <si>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</si>
  <si>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</si>
  <si>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</si>
  <si>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</si>
  <si>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</si>
  <si>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</si>
  <si>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</si>
  <si>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</si>
  <si>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</si>
  <si>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</si>
  <si>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</si>
  <si>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</si>
  <si>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</si>
  <si>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</si>
  <si>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</si>
  <si>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ETF</t>
  </si>
  <si>
    <t>USD</t>
  </si>
  <si>
    <t>Franklin U.S. Opportunities Fund N (Acc) (PLN) (hedged)</t>
  </si>
  <si>
    <t>QUERCUS Agresywny (Parasolowy SFIO)</t>
  </si>
  <si>
    <t>Aviva Investors Małych Spółek (Aviva Investors FIO)</t>
  </si>
  <si>
    <t>UniAkcje Małych i Średnich Spółek (UniFundusze FIO)</t>
  </si>
  <si>
    <t>PZU Akcji Małych i Średnich Spółek (PZU FIO Parasolowy)</t>
  </si>
  <si>
    <t>Direxion Daily Financial Bull 3X ETF</t>
  </si>
  <si>
    <t>ETFW20L</t>
  </si>
  <si>
    <t>Fidelity Funds America Fund A (Acc) (PLN) (hedged)</t>
  </si>
  <si>
    <t>iShares China Large Cap UCITS ETF</t>
  </si>
  <si>
    <t>BlackRock GF Global Equity Income A2 Hedged (PLN)</t>
  </si>
  <si>
    <t>Lyxor ETF Ibex 35 Doble Apalancado Diario</t>
  </si>
  <si>
    <t>Allianz Europe Equity Growth AT (H-PLN)</t>
  </si>
  <si>
    <t>Obligacje Getin Noble Bank (GNB0617)</t>
  </si>
  <si>
    <t>Obligacje Everest Capital (EVC1118)</t>
  </si>
  <si>
    <t>Vantage Development (VTG0618)</t>
  </si>
  <si>
    <t>Karol</t>
  </si>
  <si>
    <t>Matczak</t>
  </si>
  <si>
    <t>Fundusz inwestycyjny</t>
  </si>
  <si>
    <t>EUR</t>
  </si>
  <si>
    <t>Obligacje</t>
  </si>
  <si>
    <t>obligacje nieskarbowe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</si>
</sst>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8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EA0000"/>
      </font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76200</xdr:rowOff>
    </xdr:from>
    <xdr:to>
      <xdr:col>2</xdr:col>
      <xdr:colOff>623359</xdr:colOff>
      <xdr:row>19</xdr:row>
      <xdr:rowOff>94192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4781550"/>
          <a:ext cx="1432984" cy="32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9"/>
  <sheetViews>
    <sheetView showGridLines="0" tabSelected="1" topLeftCell="H1" zoomScaleNormal="100" workbookViewId="0">
      <selection activeCell="Q21" sqref="Q21"/>
    </sheetView>
  </sheetViews>
  <sheetFormatPr defaultRowHeight="12"/>
  <cols>
    <col min="1" max="2" width="10.625" style="10" customWidth="1"/>
    <col min="3" max="3" width="10.375" style="10" customWidth="1"/>
    <col min="4" max="4" width="12.75" style="10" customWidth="1"/>
    <col min="5" max="5" width="9" style="10" bestFit="1" customWidth="1"/>
    <col min="6" max="6" width="5.375" style="10" bestFit="1" customWidth="1"/>
    <col min="7" max="7" width="41.875" style="10" customWidth="1"/>
    <col min="8" max="8" width="15.375" style="10" bestFit="1" customWidth="1"/>
    <col min="9" max="9" width="21.875" style="10" bestFit="1" customWidth="1"/>
    <col min="10" max="10" width="5.625" style="10" bestFit="1" customWidth="1"/>
    <col min="11" max="11" width="10.625" style="10" customWidth="1"/>
    <col min="12" max="12" width="13.25" style="10" bestFit="1" customWidth="1"/>
    <col min="13" max="13" width="11.875" style="10" bestFit="1" customWidth="1"/>
    <col min="14" max="14" width="12" style="10" bestFit="1" customWidth="1"/>
    <col min="15" max="15" width="7.875" style="10" customWidth="1"/>
    <col min="16" max="16" width="13.25" style="10" customWidth="1"/>
    <col min="17" max="17" width="11.625" style="10" customWidth="1"/>
    <col min="18" max="18" width="10.125" style="10" bestFit="1" customWidth="1"/>
    <col min="19" max="19" width="11.25" style="17" customWidth="1"/>
    <col min="20" max="20" width="11.5" style="10" bestFit="1" customWidth="1"/>
    <col min="21" max="21" width="9.75" style="10" customWidth="1"/>
    <col min="22" max="22" width="9.875" style="10" customWidth="1"/>
    <col min="23" max="16384" width="9" style="10"/>
  </cols>
  <sheetData>
    <row r="1" spans="1:22" s="27" customFormat="1" ht="33" customHeight="1">
      <c r="A1" s="18" t="s">
        <v>13</v>
      </c>
      <c r="B1" s="19" t="s">
        <v>0</v>
      </c>
      <c r="C1" s="20" t="s">
        <v>14</v>
      </c>
      <c r="D1" s="19" t="s">
        <v>15</v>
      </c>
      <c r="E1" s="19" t="s">
        <v>16</v>
      </c>
      <c r="F1" s="19" t="s">
        <v>28</v>
      </c>
      <c r="G1" s="19" t="s">
        <v>17</v>
      </c>
      <c r="H1" s="19" t="s">
        <v>18</v>
      </c>
      <c r="I1" s="19" t="s">
        <v>1</v>
      </c>
      <c r="J1" s="19" t="s">
        <v>19</v>
      </c>
      <c r="K1" s="21" t="s">
        <v>2</v>
      </c>
      <c r="L1" s="22" t="s">
        <v>10</v>
      </c>
      <c r="M1" s="22" t="s">
        <v>9</v>
      </c>
      <c r="N1" s="23" t="s">
        <v>11</v>
      </c>
      <c r="O1" s="19" t="s">
        <v>3</v>
      </c>
      <c r="P1" s="24" t="s">
        <v>12</v>
      </c>
      <c r="Q1" s="24" t="s">
        <v>20</v>
      </c>
      <c r="R1" s="25" t="s">
        <v>21</v>
      </c>
      <c r="S1" s="24" t="s">
        <v>4</v>
      </c>
      <c r="T1" s="24" t="s">
        <v>22</v>
      </c>
      <c r="U1" s="23" t="s">
        <v>23</v>
      </c>
      <c r="V1" s="26" t="s">
        <v>24</v>
      </c>
    </row>
    <row r="2" spans="1:22" s="9" customFormat="1" ht="25.5" customHeight="1">
      <c r="A2" s="32" t="s">
        <v>46</v>
      </c>
      <c r="B2" s="1" t="s">
        <v>47</v>
      </c>
      <c r="C2" s="1" t="s">
        <v>27</v>
      </c>
      <c r="D2" s="2">
        <v>42452</v>
      </c>
      <c r="E2" s="2">
        <v>42522</v>
      </c>
      <c r="F2" s="3">
        <v>1</v>
      </c>
      <c r="G2" s="1" t="s">
        <v>31</v>
      </c>
      <c r="H2" s="3" t="s">
        <v>48</v>
      </c>
      <c r="I2" s="3" t="s">
        <v>26</v>
      </c>
      <c r="J2" s="3" t="s">
        <v>5</v>
      </c>
      <c r="K2" s="4">
        <v>2442.5989252564732</v>
      </c>
      <c r="L2" s="6">
        <v>20.47</v>
      </c>
      <c r="M2" s="5">
        <v>50000</v>
      </c>
      <c r="N2" s="30">
        <v>0.05</v>
      </c>
      <c r="O2" s="6"/>
      <c r="P2" s="6">
        <v>21.28</v>
      </c>
      <c r="Q2" s="6"/>
      <c r="R2" s="7">
        <v>3.9570102589155054E-2</v>
      </c>
      <c r="S2" s="28">
        <v>1978.5051294577488</v>
      </c>
      <c r="T2" s="31">
        <v>51978.50512945775</v>
      </c>
      <c r="U2" s="8">
        <v>5.0971830809283386E-2</v>
      </c>
      <c r="V2" s="7"/>
    </row>
    <row r="3" spans="1:22" s="9" customFormat="1" ht="15.75" customHeight="1">
      <c r="A3" s="32" t="s">
        <v>46</v>
      </c>
      <c r="B3" s="1" t="s">
        <v>47</v>
      </c>
      <c r="C3" s="1" t="s">
        <v>27</v>
      </c>
      <c r="D3" s="2">
        <v>42452</v>
      </c>
      <c r="E3" s="2">
        <v>42522</v>
      </c>
      <c r="F3" s="3">
        <v>1</v>
      </c>
      <c r="G3" s="1" t="s">
        <v>32</v>
      </c>
      <c r="H3" s="3" t="s">
        <v>48</v>
      </c>
      <c r="I3" s="3" t="s">
        <v>26</v>
      </c>
      <c r="J3" s="3" t="s">
        <v>5</v>
      </c>
      <c r="K3" s="4">
        <v>548.84742041712411</v>
      </c>
      <c r="L3" s="6">
        <v>163.98</v>
      </c>
      <c r="M3" s="5">
        <v>90000</v>
      </c>
      <c r="N3" s="30">
        <v>0.09</v>
      </c>
      <c r="O3" s="6"/>
      <c r="P3" s="6">
        <v>159.07</v>
      </c>
      <c r="Q3" s="6"/>
      <c r="R3" s="7">
        <v>-2.9942675936089791E-2</v>
      </c>
      <c r="S3" s="28">
        <v>-2694.8408342480775</v>
      </c>
      <c r="T3" s="31">
        <v>87305.159165751917</v>
      </c>
      <c r="U3" s="8">
        <v>8.5614309043533052E-2</v>
      </c>
      <c r="V3" s="7"/>
    </row>
    <row r="4" spans="1:22" s="9" customFormat="1" ht="15.75" customHeight="1">
      <c r="A4" s="32" t="s">
        <v>46</v>
      </c>
      <c r="B4" s="1" t="s">
        <v>47</v>
      </c>
      <c r="C4" s="1" t="s">
        <v>27</v>
      </c>
      <c r="D4" s="2">
        <v>42452</v>
      </c>
      <c r="E4" s="2">
        <v>42522</v>
      </c>
      <c r="F4" s="3">
        <v>1</v>
      </c>
      <c r="G4" s="1" t="s">
        <v>33</v>
      </c>
      <c r="H4" s="3" t="s">
        <v>48</v>
      </c>
      <c r="I4" s="3" t="s">
        <v>26</v>
      </c>
      <c r="J4" s="3" t="s">
        <v>5</v>
      </c>
      <c r="K4" s="4">
        <v>773.19587628865986</v>
      </c>
      <c r="L4" s="6">
        <v>155.19999999999999</v>
      </c>
      <c r="M4" s="5">
        <v>120000</v>
      </c>
      <c r="N4" s="30">
        <v>0.12</v>
      </c>
      <c r="O4" s="6"/>
      <c r="P4" s="6">
        <v>155.28</v>
      </c>
      <c r="Q4" s="6"/>
      <c r="R4" s="7">
        <v>5.1546391752577136E-4</v>
      </c>
      <c r="S4" s="28">
        <v>61.855670103102462</v>
      </c>
      <c r="T4" s="31">
        <v>120061.8556701031</v>
      </c>
      <c r="U4" s="8">
        <v>0.11773660244024296</v>
      </c>
      <c r="V4" s="7"/>
    </row>
    <row r="5" spans="1:22" s="9" customFormat="1" ht="23.25" customHeight="1">
      <c r="A5" s="32" t="s">
        <v>46</v>
      </c>
      <c r="B5" s="1" t="s">
        <v>47</v>
      </c>
      <c r="C5" s="1" t="s">
        <v>27</v>
      </c>
      <c r="D5" s="2">
        <v>42452</v>
      </c>
      <c r="E5" s="2">
        <v>42522</v>
      </c>
      <c r="F5" s="3">
        <v>1</v>
      </c>
      <c r="G5" s="1" t="s">
        <v>34</v>
      </c>
      <c r="H5" s="3" t="s">
        <v>48</v>
      </c>
      <c r="I5" s="3" t="s">
        <v>26</v>
      </c>
      <c r="J5" s="3" t="s">
        <v>5</v>
      </c>
      <c r="K5" s="4">
        <v>999.55575299866723</v>
      </c>
      <c r="L5" s="6">
        <v>90.04</v>
      </c>
      <c r="M5" s="5">
        <v>90000</v>
      </c>
      <c r="N5" s="30">
        <v>0.09</v>
      </c>
      <c r="O5" s="6"/>
      <c r="P5" s="6">
        <v>92.3</v>
      </c>
      <c r="Q5" s="6"/>
      <c r="R5" s="7">
        <v>2.5099955575299759E-2</v>
      </c>
      <c r="S5" s="28">
        <v>2258.996001776979</v>
      </c>
      <c r="T5" s="31">
        <v>92258.996001776977</v>
      </c>
      <c r="U5" s="8">
        <v>9.0472204291458566E-2</v>
      </c>
      <c r="V5" s="7"/>
    </row>
    <row r="6" spans="1:22" s="9" customFormat="1" ht="15.75" customHeight="1">
      <c r="A6" s="32" t="s">
        <v>46</v>
      </c>
      <c r="B6" s="1" t="s">
        <v>47</v>
      </c>
      <c r="C6" s="1" t="s">
        <v>27</v>
      </c>
      <c r="D6" s="2">
        <v>42452</v>
      </c>
      <c r="E6" s="2">
        <v>42522</v>
      </c>
      <c r="F6" s="3">
        <v>1</v>
      </c>
      <c r="G6" s="1" t="s">
        <v>35</v>
      </c>
      <c r="H6" s="3" t="s">
        <v>48</v>
      </c>
      <c r="I6" s="3" t="s">
        <v>26</v>
      </c>
      <c r="J6" s="3" t="s">
        <v>5</v>
      </c>
      <c r="K6" s="4">
        <v>1897.133220910624</v>
      </c>
      <c r="L6" s="6">
        <v>47.44</v>
      </c>
      <c r="M6" s="5">
        <v>90000</v>
      </c>
      <c r="N6" s="30">
        <v>0.09</v>
      </c>
      <c r="O6" s="6"/>
      <c r="P6" s="6">
        <v>47.77</v>
      </c>
      <c r="Q6" s="6"/>
      <c r="R6" s="7">
        <v>6.9561551433390267E-3</v>
      </c>
      <c r="S6" s="28">
        <v>626.05396290051613</v>
      </c>
      <c r="T6" s="31">
        <v>90626.053962900522</v>
      </c>
      <c r="U6" s="8">
        <v>8.8870887648748773E-2</v>
      </c>
      <c r="V6" s="7"/>
    </row>
    <row r="7" spans="1:22" s="9" customFormat="1" ht="15.75" customHeight="1">
      <c r="A7" s="32" t="s">
        <v>46</v>
      </c>
      <c r="B7" s="1" t="s">
        <v>47</v>
      </c>
      <c r="C7" s="1" t="s">
        <v>27</v>
      </c>
      <c r="D7" s="2">
        <v>42452</v>
      </c>
      <c r="E7" s="2">
        <v>42522</v>
      </c>
      <c r="F7" s="3">
        <v>1</v>
      </c>
      <c r="G7" s="1" t="s">
        <v>36</v>
      </c>
      <c r="H7" s="3" t="s">
        <v>29</v>
      </c>
      <c r="I7" s="3" t="s">
        <v>26</v>
      </c>
      <c r="J7" s="3" t="s">
        <v>30</v>
      </c>
      <c r="K7" s="4">
        <v>325.20230022090993</v>
      </c>
      <c r="L7" s="6">
        <f>24.27*3.801</f>
        <v>92.25027</v>
      </c>
      <c r="M7" s="5">
        <v>30000</v>
      </c>
      <c r="N7" s="30">
        <v>0.03</v>
      </c>
      <c r="O7" s="6"/>
      <c r="P7" s="6">
        <f>28.59*3.935</f>
        <v>112.50165</v>
      </c>
      <c r="Q7" s="6"/>
      <c r="R7" s="7">
        <v>0.21952651195492434</v>
      </c>
      <c r="S7" s="28">
        <v>6585.7953586477306</v>
      </c>
      <c r="T7" s="31">
        <v>36585.795358647731</v>
      </c>
      <c r="U7" s="8">
        <v>3.587723360645851E-2</v>
      </c>
      <c r="V7" s="7"/>
    </row>
    <row r="8" spans="1:22" s="9" customFormat="1" ht="15.75" customHeight="1">
      <c r="A8" s="32" t="s">
        <v>46</v>
      </c>
      <c r="B8" s="1" t="s">
        <v>47</v>
      </c>
      <c r="C8" s="1" t="s">
        <v>27</v>
      </c>
      <c r="D8" s="2">
        <v>42452</v>
      </c>
      <c r="E8" s="2">
        <v>42522</v>
      </c>
      <c r="F8" s="3">
        <v>1</v>
      </c>
      <c r="G8" s="1" t="s">
        <v>37</v>
      </c>
      <c r="H8" s="3" t="s">
        <v>29</v>
      </c>
      <c r="I8" s="3" t="s">
        <v>26</v>
      </c>
      <c r="J8" s="3" t="s">
        <v>5</v>
      </c>
      <c r="K8" s="4">
        <v>271.23547760047012</v>
      </c>
      <c r="L8" s="6">
        <v>221.21</v>
      </c>
      <c r="M8" s="5">
        <v>60000</v>
      </c>
      <c r="N8" s="30">
        <v>0.06</v>
      </c>
      <c r="O8" s="6"/>
      <c r="P8" s="6">
        <v>203.49</v>
      </c>
      <c r="Q8" s="6"/>
      <c r="R8" s="7">
        <v>-8.0104877718005452E-2</v>
      </c>
      <c r="S8" s="28">
        <v>-4806.2926630803304</v>
      </c>
      <c r="T8" s="31">
        <v>55193.707336919673</v>
      </c>
      <c r="U8" s="8">
        <v>5.4124763786640315E-2</v>
      </c>
      <c r="V8" s="7"/>
    </row>
    <row r="9" spans="1:22" s="9" customFormat="1" ht="15.75" customHeight="1">
      <c r="A9" s="32" t="s">
        <v>46</v>
      </c>
      <c r="B9" s="1" t="s">
        <v>47</v>
      </c>
      <c r="C9" s="1" t="s">
        <v>27</v>
      </c>
      <c r="D9" s="2">
        <v>42452</v>
      </c>
      <c r="E9" s="2">
        <v>42522</v>
      </c>
      <c r="F9" s="3">
        <v>1</v>
      </c>
      <c r="G9" s="1" t="s">
        <v>38</v>
      </c>
      <c r="H9" s="3" t="s">
        <v>48</v>
      </c>
      <c r="I9" s="3" t="s">
        <v>26</v>
      </c>
      <c r="J9" s="3" t="s">
        <v>5</v>
      </c>
      <c r="K9" s="4">
        <v>7575.757575757576</v>
      </c>
      <c r="L9" s="6">
        <v>13.2</v>
      </c>
      <c r="M9" s="5">
        <v>100000</v>
      </c>
      <c r="N9" s="30">
        <v>0.1</v>
      </c>
      <c r="O9" s="6"/>
      <c r="P9" s="6">
        <v>13.69</v>
      </c>
      <c r="Q9" s="6"/>
      <c r="R9" s="7">
        <v>3.712121212121211E-2</v>
      </c>
      <c r="S9" s="28">
        <v>3712.1212121212138</v>
      </c>
      <c r="T9" s="31">
        <v>103712.12121212122</v>
      </c>
      <c r="U9" s="8">
        <v>0.10170351536909007</v>
      </c>
      <c r="V9" s="7"/>
    </row>
    <row r="10" spans="1:22" s="9" customFormat="1" ht="15.75" customHeight="1">
      <c r="A10" s="32" t="s">
        <v>46</v>
      </c>
      <c r="B10" s="1" t="s">
        <v>47</v>
      </c>
      <c r="C10" s="1" t="s">
        <v>27</v>
      </c>
      <c r="D10" s="2">
        <v>42452</v>
      </c>
      <c r="E10" s="2">
        <v>42522</v>
      </c>
      <c r="F10" s="3">
        <v>1</v>
      </c>
      <c r="G10" s="1" t="s">
        <v>39</v>
      </c>
      <c r="H10" s="3" t="s">
        <v>29</v>
      </c>
      <c r="I10" s="3" t="s">
        <v>26</v>
      </c>
      <c r="J10" s="3" t="s">
        <v>30</v>
      </c>
      <c r="K10" s="4">
        <v>239.38913637735769</v>
      </c>
      <c r="L10" s="6">
        <f>32.97*3.801</f>
        <v>125.31897000000001</v>
      </c>
      <c r="M10" s="5">
        <v>30000</v>
      </c>
      <c r="N10" s="30">
        <v>0.03</v>
      </c>
      <c r="O10" s="6"/>
      <c r="P10" s="6">
        <f>33.435*3.935</f>
        <v>131.56672500000002</v>
      </c>
      <c r="Q10" s="6"/>
      <c r="R10" s="7">
        <v>4.9854822458244019E-2</v>
      </c>
      <c r="S10" s="28">
        <v>1495.6446737473213</v>
      </c>
      <c r="T10" s="31">
        <v>31495.64467374732</v>
      </c>
      <c r="U10" s="8">
        <v>3.0885664517307052E-2</v>
      </c>
      <c r="V10" s="7"/>
    </row>
    <row r="11" spans="1:22" s="9" customFormat="1" ht="15.75" customHeight="1">
      <c r="A11" s="32" t="s">
        <v>46</v>
      </c>
      <c r="B11" s="1" t="s">
        <v>47</v>
      </c>
      <c r="C11" s="1" t="s">
        <v>27</v>
      </c>
      <c r="D11" s="2">
        <v>42452</v>
      </c>
      <c r="E11" s="2">
        <v>42522</v>
      </c>
      <c r="F11" s="3">
        <v>1</v>
      </c>
      <c r="G11" s="1" t="s">
        <v>40</v>
      </c>
      <c r="H11" s="3" t="s">
        <v>48</v>
      </c>
      <c r="I11" s="3" t="s">
        <v>26</v>
      </c>
      <c r="J11" s="3" t="s">
        <v>5</v>
      </c>
      <c r="K11" s="4">
        <v>6622.5165562913908</v>
      </c>
      <c r="L11" s="6">
        <v>15.1</v>
      </c>
      <c r="M11" s="5">
        <v>100000</v>
      </c>
      <c r="N11" s="30">
        <v>0.1</v>
      </c>
      <c r="O11" s="6"/>
      <c r="P11" s="6">
        <v>15.34</v>
      </c>
      <c r="Q11" s="6"/>
      <c r="R11" s="7">
        <v>1.5894039735099286E-2</v>
      </c>
      <c r="S11" s="28">
        <v>1589.4039735099352</v>
      </c>
      <c r="T11" s="31">
        <v>101589.40397350994</v>
      </c>
      <c r="U11" s="8">
        <v>9.9621909065234979E-2</v>
      </c>
      <c r="V11" s="7"/>
    </row>
    <row r="12" spans="1:22" s="9" customFormat="1" ht="15.75" customHeight="1">
      <c r="A12" s="32" t="s">
        <v>46</v>
      </c>
      <c r="B12" s="1" t="s">
        <v>47</v>
      </c>
      <c r="C12" s="1" t="s">
        <v>27</v>
      </c>
      <c r="D12" s="2">
        <v>42452</v>
      </c>
      <c r="E12" s="2">
        <v>42522</v>
      </c>
      <c r="F12" s="3">
        <v>1</v>
      </c>
      <c r="G12" s="1" t="s">
        <v>41</v>
      </c>
      <c r="H12" s="3" t="s">
        <v>29</v>
      </c>
      <c r="I12" s="3" t="s">
        <v>26</v>
      </c>
      <c r="J12" s="3" t="s">
        <v>49</v>
      </c>
      <c r="K12" s="4">
        <v>470.8509221003203</v>
      </c>
      <c r="L12" s="6">
        <f>14.98*4.2533</f>
        <v>63.714434000000004</v>
      </c>
      <c r="M12" s="5">
        <v>30000</v>
      </c>
      <c r="N12" s="30">
        <v>0.03</v>
      </c>
      <c r="O12" s="6"/>
      <c r="P12" s="6">
        <f>15.12*4.3895</f>
        <v>66.369239999999991</v>
      </c>
      <c r="Q12" s="6"/>
      <c r="R12" s="7">
        <v>4.1667261769915198E-2</v>
      </c>
      <c r="S12" s="28">
        <v>1250.0178530974565</v>
      </c>
      <c r="T12" s="31">
        <v>31250.017853097455</v>
      </c>
      <c r="U12" s="8">
        <v>3.064479478253487E-2</v>
      </c>
      <c r="V12" s="7"/>
    </row>
    <row r="13" spans="1:22" s="9" customFormat="1" ht="15.75" customHeight="1">
      <c r="A13" s="32" t="s">
        <v>46</v>
      </c>
      <c r="B13" s="1" t="s">
        <v>47</v>
      </c>
      <c r="C13" s="1" t="s">
        <v>27</v>
      </c>
      <c r="D13" s="2">
        <v>42452</v>
      </c>
      <c r="E13" s="2">
        <v>42522</v>
      </c>
      <c r="F13" s="3">
        <v>1</v>
      </c>
      <c r="G13" s="1" t="s">
        <v>42</v>
      </c>
      <c r="H13" s="3" t="s">
        <v>48</v>
      </c>
      <c r="I13" s="3" t="s">
        <v>26</v>
      </c>
      <c r="J13" s="3" t="s">
        <v>5</v>
      </c>
      <c r="K13" s="4">
        <v>89.961766249344024</v>
      </c>
      <c r="L13" s="6">
        <v>666.95</v>
      </c>
      <c r="M13" s="5">
        <v>60000</v>
      </c>
      <c r="N13" s="30">
        <v>0.06</v>
      </c>
      <c r="O13" s="6"/>
      <c r="P13" s="6">
        <v>692.52</v>
      </c>
      <c r="Q13" s="6"/>
      <c r="R13" s="7">
        <v>3.8338706049928728E-2</v>
      </c>
      <c r="S13" s="28">
        <v>2300.3223629957211</v>
      </c>
      <c r="T13" s="31">
        <v>62300.322362995721</v>
      </c>
      <c r="U13" s="8">
        <v>6.1093744095590541E-2</v>
      </c>
      <c r="V13" s="7"/>
    </row>
    <row r="14" spans="1:22" s="9" customFormat="1" ht="15.75" customHeight="1">
      <c r="A14" s="32" t="s">
        <v>46</v>
      </c>
      <c r="B14" s="1" t="s">
        <v>47</v>
      </c>
      <c r="C14" s="1" t="s">
        <v>27</v>
      </c>
      <c r="D14" s="2">
        <v>42452</v>
      </c>
      <c r="E14" s="2">
        <v>42522</v>
      </c>
      <c r="F14" s="3">
        <v>1</v>
      </c>
      <c r="G14" s="1" t="s">
        <v>43</v>
      </c>
      <c r="H14" s="3" t="s">
        <v>50</v>
      </c>
      <c r="I14" s="3" t="s">
        <v>51</v>
      </c>
      <c r="J14" s="3" t="s">
        <v>5</v>
      </c>
      <c r="K14" s="4">
        <v>5.3188320695788329</v>
      </c>
      <c r="L14" s="6">
        <f>93.15%*10000+85.56</f>
        <v>9400.5600000000013</v>
      </c>
      <c r="M14" s="5">
        <v>50000</v>
      </c>
      <c r="N14" s="30">
        <v>0.05</v>
      </c>
      <c r="O14" s="6"/>
      <c r="P14" s="6">
        <f>99%*10000+148.31</f>
        <v>10048.31</v>
      </c>
      <c r="Q14" s="6"/>
      <c r="R14" s="7">
        <v>6.8905469461393531E-2</v>
      </c>
      <c r="S14" s="28">
        <v>3445.2734730696793</v>
      </c>
      <c r="T14" s="31">
        <v>53445.273473069683</v>
      </c>
      <c r="U14" s="8">
        <v>5.2410192063821068E-2</v>
      </c>
      <c r="V14" s="7"/>
    </row>
    <row r="15" spans="1:22" s="9" customFormat="1" ht="15.75" customHeight="1">
      <c r="A15" s="32" t="s">
        <v>46</v>
      </c>
      <c r="B15" s="1" t="s">
        <v>47</v>
      </c>
      <c r="C15" s="1" t="s">
        <v>27</v>
      </c>
      <c r="D15" s="2">
        <v>42452</v>
      </c>
      <c r="E15" s="2">
        <v>42522</v>
      </c>
      <c r="F15" s="3">
        <v>1</v>
      </c>
      <c r="G15" s="1" t="s">
        <v>44</v>
      </c>
      <c r="H15" s="3" t="s">
        <v>50</v>
      </c>
      <c r="I15" s="3" t="s">
        <v>51</v>
      </c>
      <c r="J15" s="3" t="s">
        <v>5</v>
      </c>
      <c r="K15" s="4">
        <v>48.978792182984769</v>
      </c>
      <c r="L15" s="6">
        <f>99.7%*1000+23.85</f>
        <v>1020.85</v>
      </c>
      <c r="M15" s="5">
        <v>50000</v>
      </c>
      <c r="N15" s="30">
        <v>0.05</v>
      </c>
      <c r="O15" s="6"/>
      <c r="P15" s="6">
        <f>100.55%*1000+2.22</f>
        <v>1007.7200000000001</v>
      </c>
      <c r="Q15" s="6">
        <v>33.909999999999997</v>
      </c>
      <c r="R15" s="7">
        <v>2.035558603124854E-2</v>
      </c>
      <c r="S15" s="28">
        <v>1017.7793015624292</v>
      </c>
      <c r="T15" s="31">
        <v>51017.779301562427</v>
      </c>
      <c r="U15" s="8">
        <v>5.0029711480695072E-2</v>
      </c>
      <c r="V15" s="7"/>
    </row>
    <row r="16" spans="1:22" s="9" customFormat="1" ht="15.75" customHeight="1" thickBot="1">
      <c r="A16" s="32" t="s">
        <v>46</v>
      </c>
      <c r="B16" s="1" t="s">
        <v>47</v>
      </c>
      <c r="C16" s="1" t="s">
        <v>27</v>
      </c>
      <c r="D16" s="2">
        <v>42452</v>
      </c>
      <c r="E16" s="2">
        <v>42522</v>
      </c>
      <c r="F16" s="3">
        <v>1</v>
      </c>
      <c r="G16" s="1" t="s">
        <v>45</v>
      </c>
      <c r="H16" s="3" t="s">
        <v>50</v>
      </c>
      <c r="I16" s="3" t="s">
        <v>51</v>
      </c>
      <c r="J16" s="3" t="s">
        <v>5</v>
      </c>
      <c r="K16" s="4">
        <v>49.758175268196567</v>
      </c>
      <c r="L16" s="6">
        <f>100.25%*1000+2.36</f>
        <v>1004.86</v>
      </c>
      <c r="M16" s="5">
        <v>50000</v>
      </c>
      <c r="N16" s="30">
        <v>0.05</v>
      </c>
      <c r="O16" s="6"/>
      <c r="P16" s="6">
        <f>100.92%*1000+14.33</f>
        <v>1023.5300000000001</v>
      </c>
      <c r="Q16" s="6"/>
      <c r="R16" s="7">
        <v>1.8579702645144636E-2</v>
      </c>
      <c r="S16" s="28">
        <v>928.98513225723354</v>
      </c>
      <c r="T16" s="31">
        <v>50928.985132257236</v>
      </c>
      <c r="U16" s="8">
        <v>4.9942636999360863E-2</v>
      </c>
      <c r="V16" s="7"/>
    </row>
    <row r="17" spans="1:22" s="9" customFormat="1" ht="15.75" customHeight="1">
      <c r="A17" s="12" t="s">
        <v>46</v>
      </c>
      <c r="B17" s="11" t="s">
        <v>47</v>
      </c>
      <c r="C17" s="12" t="s">
        <v>6</v>
      </c>
      <c r="D17" s="29">
        <v>42452</v>
      </c>
      <c r="E17" s="29">
        <v>42522</v>
      </c>
      <c r="F17" s="11">
        <v>1</v>
      </c>
      <c r="G17" s="13" t="s">
        <v>7</v>
      </c>
      <c r="H17" s="14" t="s">
        <v>8</v>
      </c>
      <c r="I17" s="14" t="s">
        <v>6</v>
      </c>
      <c r="J17" s="15" t="s">
        <v>5</v>
      </c>
      <c r="K17" s="16"/>
      <c r="L17" s="16"/>
      <c r="M17" s="14">
        <v>1000000</v>
      </c>
      <c r="N17" s="15">
        <v>1.0000000000000002</v>
      </c>
      <c r="O17" s="16"/>
      <c r="P17" s="15"/>
      <c r="Q17" s="15"/>
      <c r="R17" s="15">
        <v>1.9749620607918659E-2</v>
      </c>
      <c r="S17" s="16">
        <v>19749.62060791866</v>
      </c>
      <c r="T17" s="16">
        <v>1019749.6206079186</v>
      </c>
      <c r="U17" s="15">
        <v>0.99999999999999989</v>
      </c>
      <c r="V17" s="15">
        <v>1.9749620607918628E-2</v>
      </c>
    </row>
    <row r="19" spans="1:22">
      <c r="A19" s="10" t="s">
        <v>25</v>
      </c>
    </row>
  </sheetData>
  <conditionalFormatting sqref="V1:V16 R1:S1 S2:S16 R18:S1048576 V18:V1048576">
    <cfRule type="cellIs" dxfId="7" priority="48" operator="lessThan">
      <formula>0</formula>
    </cfRule>
  </conditionalFormatting>
  <conditionalFormatting sqref="S2:S16">
    <cfRule type="cellIs" dxfId="6" priority="32" stopIfTrue="1" operator="greaterThan">
      <formula>0</formula>
    </cfRule>
    <cfRule type="cellIs" dxfId="5" priority="33" stopIfTrue="1" operator="lessThan">
      <formula>0</formula>
    </cfRule>
  </conditionalFormatting>
  <conditionalFormatting sqref="V2:V16">
    <cfRule type="cellIs" dxfId="4" priority="30" stopIfTrue="1" operator="lessThan">
      <formula>0</formula>
    </cfRule>
    <cfRule type="cellIs" dxfId="3" priority="31" stopIfTrue="1" operator="greaterThan">
      <formula>0</formula>
    </cfRule>
  </conditionalFormatting>
  <conditionalFormatting sqref="R2:R16">
    <cfRule type="cellIs" dxfId="2" priority="3" operator="lessThan">
      <formula>0</formula>
    </cfRule>
  </conditionalFormatting>
  <conditionalFormatting sqref="R2:R1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2016-06-06T08:36:22Z</dcterms:modified>
</cp:coreProperties>
</file>