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780" windowHeight="9225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L12" i="1" l="1"/>
  <c r="L11" i="1"/>
  <c r="L9" i="1"/>
  <c r="L8" i="1"/>
  <c r="L7" i="1"/>
  <c r="L2" i="1"/>
  <c r="P12" i="1" l="1"/>
  <c r="P11" i="1"/>
  <c r="P9" i="1"/>
  <c r="P8" i="1"/>
  <c r="P7" i="1"/>
</calcChain>
</file>

<file path=xl/comments1.xml><?xml version="1.0" encoding="utf-8"?>
<comments xmlns="http://schemas.openxmlformats.org/spreadsheetml/2006/main">
  <authors>
    <author>Kamil Koprowicz</author>
  </authors>
  <commentList>
    <comment ref="P3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23 492 EUR 
stawka EURIBOR z dnia 7 kwietnia -0,134% + 0,5% marży razem 0,366%
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26 805 USD 
stawka USD LIBOR6M z dnia 7 kwietnia 0,89465% + 0,5% marży razem 1,39465%</t>
        </r>
      </text>
    </comment>
  </commentList>
</comments>
</file>

<file path=xl/sharedStrings.xml><?xml version="1.0" encoding="utf-8"?>
<sst xmlns="http://schemas.openxmlformats.org/spreadsheetml/2006/main" count="107" uniqueCount="51">
  <si>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</si>
  <si>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</si>
  <si>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</si>
  <si>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</si>
  <si>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</si>
  <si>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</si>
  <si>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</si>
  <si>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</si>
  <si>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</si>
  <si>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</si>
  <si>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</si>
  <si>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</si>
  <si>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</si>
  <si>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</si>
  <si>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</si>
  <si>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</si>
  <si>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</si>
  <si>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</si>
  <si>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</si>
  <si>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</si>
  <si>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</si>
  <si>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</si>
  <si>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</si>
  <si>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</si>
  <si>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</si>
  <si>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</si>
  <si>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</si>
  <si>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</si>
  <si>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</si>
  <si>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Depozyt (WIBOR 6M+50 pb)</t>
  </si>
  <si>
    <t>Depozyt</t>
  </si>
  <si>
    <t>depozyty / fundusze pieniężne</t>
  </si>
  <si>
    <t>ETF</t>
  </si>
  <si>
    <t>USD</t>
  </si>
  <si>
    <t>Marcin</t>
  </si>
  <si>
    <t>Mierzwa</t>
  </si>
  <si>
    <t>Depozyt EUR</t>
  </si>
  <si>
    <t>EUR</t>
  </si>
  <si>
    <t xml:space="preserve">Depozyt USD </t>
  </si>
  <si>
    <t>Superfund Alternatywny (Superfund SFIO Portfelowy)</t>
  </si>
  <si>
    <t>Fundusz inwestycyjny</t>
  </si>
  <si>
    <t>fundusze mieszane</t>
  </si>
  <si>
    <t>AGIO Agresywny (AGIO SFIO)</t>
  </si>
  <si>
    <t>BlackRock GF China A2 (USD)</t>
  </si>
  <si>
    <t>Fidelity Funds China Consumer Fund A (Acc) (USD)</t>
  </si>
  <si>
    <t>BlackRock GF World Gold A2 (USD)</t>
  </si>
  <si>
    <t>PKP Cargo S.A.</t>
  </si>
  <si>
    <t>Akcje</t>
  </si>
  <si>
    <t>Direxion Daily S&amp;P 500 Bear 3X Shares</t>
  </si>
  <si>
    <t>ProShares Ultra VIX Short-Term Futures ETF</t>
  </si>
  <si>
    <t>pozostałe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</si>
</sst>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0" fillId="0" borderId="0" xfId="0" applyNumberFormat="1" applyFont="1" applyBorder="1"/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76200</xdr:rowOff>
    </xdr:from>
    <xdr:to>
      <xdr:col>2</xdr:col>
      <xdr:colOff>623359</xdr:colOff>
      <xdr:row>15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showGridLines="0" tabSelected="1" topLeftCell="E1" zoomScaleNormal="100" workbookViewId="0">
      <selection activeCell="I28" sqref="I28"/>
    </sheetView>
  </sheetViews>
  <sheetFormatPr defaultRowHeight="12"/>
  <cols>
    <col min="1" max="2" width="10.625" style="9" customWidth="1"/>
    <col min="3" max="3" width="13.875" style="9" bestFit="1" customWidth="1"/>
    <col min="4" max="4" width="9.75" style="9" bestFit="1" customWidth="1"/>
    <col min="5" max="5" width="9" style="9" bestFit="1" customWidth="1"/>
    <col min="6" max="6" width="5.375" style="9" bestFit="1" customWidth="1"/>
    <col min="7" max="7" width="40.5" style="9" bestFit="1" customWidth="1"/>
    <col min="8" max="8" width="15.375" style="9" bestFit="1" customWidth="1"/>
    <col min="9" max="9" width="15.5" style="9" customWidth="1"/>
    <col min="10" max="10" width="5.625" style="9" bestFit="1" customWidth="1"/>
    <col min="11" max="11" width="10.625" style="9" customWidth="1"/>
    <col min="12" max="12" width="13.25" style="9" bestFit="1" customWidth="1"/>
    <col min="13" max="13" width="11.875" style="9" bestFit="1" customWidth="1"/>
    <col min="14" max="14" width="12" style="9" bestFit="1" customWidth="1"/>
    <col min="15" max="15" width="7.875" style="9" customWidth="1"/>
    <col min="16" max="16" width="12.375" style="9" bestFit="1" customWidth="1"/>
    <col min="17" max="17" width="8.5" style="9" bestFit="1" customWidth="1"/>
    <col min="18" max="18" width="10.125" style="9" bestFit="1" customWidth="1"/>
    <col min="19" max="19" width="11.25" style="16" customWidth="1"/>
    <col min="20" max="20" width="11.5" style="9" bestFit="1" customWidth="1"/>
    <col min="21" max="21" width="9.75" style="9" customWidth="1"/>
    <col min="22" max="22" width="9.875" style="9" bestFit="1" customWidth="1"/>
    <col min="23" max="16384" width="9" style="9"/>
  </cols>
  <sheetData>
    <row r="1" spans="1:22" s="26" customFormat="1" ht="43.5" customHeight="1">
      <c r="A1" s="17" t="s">
        <v>13</v>
      </c>
      <c r="B1" s="18" t="s">
        <v>0</v>
      </c>
      <c r="C1" s="19" t="s">
        <v>14</v>
      </c>
      <c r="D1" s="18" t="s">
        <v>15</v>
      </c>
      <c r="E1" s="18" t="s">
        <v>16</v>
      </c>
      <c r="F1" s="18" t="s">
        <v>28</v>
      </c>
      <c r="G1" s="18" t="s">
        <v>17</v>
      </c>
      <c r="H1" s="18" t="s">
        <v>18</v>
      </c>
      <c r="I1" s="18" t="s">
        <v>1</v>
      </c>
      <c r="J1" s="18" t="s">
        <v>19</v>
      </c>
      <c r="K1" s="20" t="s">
        <v>2</v>
      </c>
      <c r="L1" s="21" t="s">
        <v>10</v>
      </c>
      <c r="M1" s="21" t="s">
        <v>9</v>
      </c>
      <c r="N1" s="22" t="s">
        <v>11</v>
      </c>
      <c r="O1" s="18" t="s">
        <v>3</v>
      </c>
      <c r="P1" s="23" t="s">
        <v>12</v>
      </c>
      <c r="Q1" s="23" t="s">
        <v>20</v>
      </c>
      <c r="R1" s="24" t="s">
        <v>21</v>
      </c>
      <c r="S1" s="23" t="s">
        <v>4</v>
      </c>
      <c r="T1" s="23" t="s">
        <v>22</v>
      </c>
      <c r="U1" s="22" t="s">
        <v>23</v>
      </c>
      <c r="V1" s="25" t="s">
        <v>24</v>
      </c>
    </row>
    <row r="2" spans="1:22" s="8" customFormat="1" ht="21.75" customHeight="1">
      <c r="A2" s="31" t="s">
        <v>34</v>
      </c>
      <c r="B2" s="1" t="s">
        <v>35</v>
      </c>
      <c r="C2" s="1" t="s">
        <v>27</v>
      </c>
      <c r="D2" s="2">
        <v>42467</v>
      </c>
      <c r="E2" s="2">
        <v>42544</v>
      </c>
      <c r="F2" s="3">
        <v>1</v>
      </c>
      <c r="G2" s="1" t="s">
        <v>29</v>
      </c>
      <c r="H2" s="3" t="s">
        <v>30</v>
      </c>
      <c r="I2" s="3" t="s">
        <v>31</v>
      </c>
      <c r="J2" s="3" t="s">
        <v>5</v>
      </c>
      <c r="K2" s="5">
        <v>1</v>
      </c>
      <c r="L2" s="5">
        <f>M2</f>
        <v>350000</v>
      </c>
      <c r="M2" s="4">
        <v>350000</v>
      </c>
      <c r="N2" s="29">
        <v>0.35</v>
      </c>
      <c r="O2" s="5"/>
      <c r="P2" s="5">
        <v>351653.91780821921</v>
      </c>
      <c r="Q2" s="5"/>
      <c r="R2" s="6">
        <v>4.7032543204060138E-3</v>
      </c>
      <c r="S2" s="27">
        <v>1653.9178082192084</v>
      </c>
      <c r="T2" s="30">
        <v>351653.91780821921</v>
      </c>
      <c r="U2" s="7">
        <v>0.36104219512072527</v>
      </c>
      <c r="V2" s="6"/>
    </row>
    <row r="3" spans="1:22" s="8" customFormat="1" ht="21.75" customHeight="1">
      <c r="A3" s="31" t="s">
        <v>34</v>
      </c>
      <c r="B3" s="1" t="s">
        <v>35</v>
      </c>
      <c r="C3" s="1" t="s">
        <v>27</v>
      </c>
      <c r="D3" s="2">
        <v>42467</v>
      </c>
      <c r="E3" s="2">
        <v>42544</v>
      </c>
      <c r="F3" s="3">
        <v>1</v>
      </c>
      <c r="G3" s="1" t="s">
        <v>36</v>
      </c>
      <c r="H3" s="3" t="s">
        <v>30</v>
      </c>
      <c r="I3" s="3" t="s">
        <v>31</v>
      </c>
      <c r="J3" s="3" t="s">
        <v>37</v>
      </c>
      <c r="K3" s="5">
        <v>23473.627379638972</v>
      </c>
      <c r="L3" s="5">
        <v>4.2601000000000004</v>
      </c>
      <c r="M3" s="4">
        <v>100000</v>
      </c>
      <c r="N3" s="29">
        <v>0.1</v>
      </c>
      <c r="O3" s="5"/>
      <c r="P3" s="5">
        <v>102908.83472990697</v>
      </c>
      <c r="Q3" s="5"/>
      <c r="R3" s="6">
        <v>2.8266132228019655E-2</v>
      </c>
      <c r="S3" s="27">
        <v>2908.8347299069719</v>
      </c>
      <c r="T3" s="30">
        <v>102908.83472990697</v>
      </c>
      <c r="U3" s="7">
        <v>0.10565624242089174</v>
      </c>
      <c r="V3" s="6"/>
    </row>
    <row r="4" spans="1:22" s="8" customFormat="1" ht="21.75" customHeight="1">
      <c r="A4" s="31" t="s">
        <v>34</v>
      </c>
      <c r="B4" s="1" t="s">
        <v>35</v>
      </c>
      <c r="C4" s="1" t="s">
        <v>27</v>
      </c>
      <c r="D4" s="2">
        <v>42467</v>
      </c>
      <c r="E4" s="2">
        <v>42544</v>
      </c>
      <c r="F4" s="3">
        <v>1</v>
      </c>
      <c r="G4" s="1" t="s">
        <v>38</v>
      </c>
      <c r="H4" s="3" t="s">
        <v>30</v>
      </c>
      <c r="I4" s="3" t="s">
        <v>31</v>
      </c>
      <c r="J4" s="3" t="s">
        <v>33</v>
      </c>
      <c r="K4" s="5">
        <v>26727.96279467579</v>
      </c>
      <c r="L4" s="5">
        <v>3.7414000000000001</v>
      </c>
      <c r="M4" s="4">
        <v>100000</v>
      </c>
      <c r="N4" s="29">
        <v>0.1</v>
      </c>
      <c r="O4" s="5"/>
      <c r="P4" s="5">
        <v>103449.18202260918</v>
      </c>
      <c r="Q4" s="5"/>
      <c r="R4" s="6">
        <v>3.3393471672640188E-2</v>
      </c>
      <c r="S4" s="27">
        <v>3454.7119943856669</v>
      </c>
      <c r="T4" s="30">
        <v>103454.71199438567</v>
      </c>
      <c r="U4" s="7">
        <v>0.10621669323873636</v>
      </c>
      <c r="V4" s="6"/>
    </row>
    <row r="5" spans="1:22" s="8" customFormat="1" ht="21.75" customHeight="1">
      <c r="A5" s="31" t="s">
        <v>34</v>
      </c>
      <c r="B5" s="1" t="s">
        <v>35</v>
      </c>
      <c r="C5" s="1" t="s">
        <v>27</v>
      </c>
      <c r="D5" s="2">
        <v>42467</v>
      </c>
      <c r="E5" s="2">
        <v>42544</v>
      </c>
      <c r="F5" s="3">
        <v>1</v>
      </c>
      <c r="G5" s="1" t="s">
        <v>39</v>
      </c>
      <c r="H5" s="3" t="s">
        <v>40</v>
      </c>
      <c r="I5" s="3" t="s">
        <v>41</v>
      </c>
      <c r="J5" s="3" t="s">
        <v>5</v>
      </c>
      <c r="K5" s="5">
        <v>437.5601645226219</v>
      </c>
      <c r="L5" s="5">
        <v>114.27</v>
      </c>
      <c r="M5" s="4">
        <v>50000</v>
      </c>
      <c r="N5" s="29">
        <v>0.05</v>
      </c>
      <c r="O5" s="5"/>
      <c r="P5" s="5">
        <v>99.25</v>
      </c>
      <c r="Q5" s="5"/>
      <c r="R5" s="6">
        <v>-0.13144307342259554</v>
      </c>
      <c r="S5" s="27">
        <v>-6572.1536711297795</v>
      </c>
      <c r="T5" s="30">
        <v>43427.846328870219</v>
      </c>
      <c r="U5" s="7">
        <v>4.4587260866212827E-2</v>
      </c>
      <c r="V5" s="6"/>
    </row>
    <row r="6" spans="1:22" s="8" customFormat="1" ht="21.75" customHeight="1">
      <c r="A6" s="31" t="s">
        <v>34</v>
      </c>
      <c r="B6" s="1" t="s">
        <v>35</v>
      </c>
      <c r="C6" s="1" t="s">
        <v>27</v>
      </c>
      <c r="D6" s="2">
        <v>42467</v>
      </c>
      <c r="E6" s="2">
        <v>42544</v>
      </c>
      <c r="F6" s="3">
        <v>1</v>
      </c>
      <c r="G6" s="1" t="s">
        <v>42</v>
      </c>
      <c r="H6" s="3" t="s">
        <v>40</v>
      </c>
      <c r="I6" s="3" t="s">
        <v>26</v>
      </c>
      <c r="J6" s="3" t="s">
        <v>5</v>
      </c>
      <c r="K6" s="5">
        <v>44.505367347302084</v>
      </c>
      <c r="L6" s="5">
        <v>1123.46</v>
      </c>
      <c r="M6" s="4">
        <v>50000</v>
      </c>
      <c r="N6" s="29">
        <v>0.05</v>
      </c>
      <c r="O6" s="5"/>
      <c r="P6" s="5">
        <v>1098.27</v>
      </c>
      <c r="Q6" s="5"/>
      <c r="R6" s="6">
        <v>-2.2421804069570839E-2</v>
      </c>
      <c r="S6" s="27">
        <v>-1121.090203478542</v>
      </c>
      <c r="T6" s="30">
        <v>48878.909796521461</v>
      </c>
      <c r="U6" s="7">
        <v>5.0183854051836077E-2</v>
      </c>
      <c r="V6" s="6"/>
    </row>
    <row r="7" spans="1:22" s="8" customFormat="1" ht="21.75" customHeight="1">
      <c r="A7" s="31" t="s">
        <v>34</v>
      </c>
      <c r="B7" s="1" t="s">
        <v>35</v>
      </c>
      <c r="C7" s="1" t="s">
        <v>27</v>
      </c>
      <c r="D7" s="2">
        <v>42467</v>
      </c>
      <c r="E7" s="2">
        <v>42544</v>
      </c>
      <c r="F7" s="3">
        <v>1</v>
      </c>
      <c r="G7" s="1" t="s">
        <v>43</v>
      </c>
      <c r="H7" s="3" t="s">
        <v>40</v>
      </c>
      <c r="I7" s="3" t="s">
        <v>26</v>
      </c>
      <c r="J7" s="3" t="s">
        <v>33</v>
      </c>
      <c r="K7" s="5">
        <v>977.61385496253797</v>
      </c>
      <c r="L7" s="5">
        <f>13.67*3.7414</f>
        <v>51.144938000000003</v>
      </c>
      <c r="M7" s="4">
        <v>50000</v>
      </c>
      <c r="N7" s="29">
        <v>0.05</v>
      </c>
      <c r="O7" s="5"/>
      <c r="P7" s="5">
        <f>13.83*3.8593</f>
        <v>53.374119</v>
      </c>
      <c r="Q7" s="5"/>
      <c r="R7" s="6">
        <v>4.3585564616384742E-2</v>
      </c>
      <c r="S7" s="27">
        <v>2179.2782308192423</v>
      </c>
      <c r="T7" s="30">
        <v>52179.27823081924</v>
      </c>
      <c r="U7" s="7">
        <v>5.3572334042768142E-2</v>
      </c>
      <c r="V7" s="6"/>
    </row>
    <row r="8" spans="1:22" s="8" customFormat="1" ht="21.75" customHeight="1">
      <c r="A8" s="31" t="s">
        <v>34</v>
      </c>
      <c r="B8" s="1" t="s">
        <v>35</v>
      </c>
      <c r="C8" s="1" t="s">
        <v>27</v>
      </c>
      <c r="D8" s="2">
        <v>42467</v>
      </c>
      <c r="E8" s="2">
        <v>42544</v>
      </c>
      <c r="F8" s="3">
        <v>1</v>
      </c>
      <c r="G8" s="1" t="s">
        <v>44</v>
      </c>
      <c r="H8" s="3" t="s">
        <v>40</v>
      </c>
      <c r="I8" s="3" t="s">
        <v>26</v>
      </c>
      <c r="J8" s="3" t="s">
        <v>33</v>
      </c>
      <c r="K8" s="5">
        <v>1040.8085200418923</v>
      </c>
      <c r="L8" s="5">
        <f>12.84*3.7414</f>
        <v>48.039575999999997</v>
      </c>
      <c r="M8" s="4">
        <v>50000</v>
      </c>
      <c r="N8" s="29">
        <v>0.05</v>
      </c>
      <c r="O8" s="5"/>
      <c r="P8" s="5">
        <f>12.96*3.8593</f>
        <v>50.016528000000008</v>
      </c>
      <c r="Q8" s="5"/>
      <c r="R8" s="6">
        <v>4.1152569706277342E-2</v>
      </c>
      <c r="S8" s="27">
        <v>2057.6284853138709</v>
      </c>
      <c r="T8" s="30">
        <v>52057.628485313871</v>
      </c>
      <c r="U8" s="7">
        <v>5.3447436554274676E-2</v>
      </c>
      <c r="V8" s="6"/>
    </row>
    <row r="9" spans="1:22" s="8" customFormat="1" ht="21.75" customHeight="1">
      <c r="A9" s="31" t="s">
        <v>34</v>
      </c>
      <c r="B9" s="1" t="s">
        <v>35</v>
      </c>
      <c r="C9" s="1" t="s">
        <v>27</v>
      </c>
      <c r="D9" s="2">
        <v>42467</v>
      </c>
      <c r="E9" s="2">
        <v>42544</v>
      </c>
      <c r="F9" s="3">
        <v>1</v>
      </c>
      <c r="G9" s="1" t="s">
        <v>45</v>
      </c>
      <c r="H9" s="3" t="s">
        <v>40</v>
      </c>
      <c r="I9" s="3" t="s">
        <v>26</v>
      </c>
      <c r="J9" s="3" t="s">
        <v>33</v>
      </c>
      <c r="K9" s="5">
        <v>486.13973798973791</v>
      </c>
      <c r="L9" s="5">
        <f>27.49*3.7414</f>
        <v>102.851086</v>
      </c>
      <c r="M9" s="4">
        <v>50000</v>
      </c>
      <c r="N9" s="29">
        <v>0.05</v>
      </c>
      <c r="O9" s="5"/>
      <c r="P9" s="5">
        <f>33.23*3.8593</f>
        <v>128.244539</v>
      </c>
      <c r="Q9" s="5"/>
      <c r="R9" s="6">
        <v>0.24689533176149459</v>
      </c>
      <c r="S9" s="27">
        <v>12344.766588074728</v>
      </c>
      <c r="T9" s="30">
        <v>62344.76658807473</v>
      </c>
      <c r="U9" s="7">
        <v>6.4009215434145936E-2</v>
      </c>
      <c r="V9" s="6"/>
    </row>
    <row r="10" spans="1:22" s="8" customFormat="1" ht="21.75" customHeight="1">
      <c r="A10" s="31" t="s">
        <v>34</v>
      </c>
      <c r="B10" s="1" t="s">
        <v>35</v>
      </c>
      <c r="C10" s="1" t="s">
        <v>27</v>
      </c>
      <c r="D10" s="2">
        <v>42467</v>
      </c>
      <c r="E10" s="2">
        <v>42544</v>
      </c>
      <c r="F10" s="3">
        <v>1</v>
      </c>
      <c r="G10" s="1" t="s">
        <v>46</v>
      </c>
      <c r="H10" s="3" t="s">
        <v>47</v>
      </c>
      <c r="I10" s="3" t="s">
        <v>26</v>
      </c>
      <c r="J10" s="3" t="s">
        <v>5</v>
      </c>
      <c r="K10" s="5">
        <v>1157.4074074074074</v>
      </c>
      <c r="L10" s="5">
        <v>43.2</v>
      </c>
      <c r="M10" s="4">
        <v>50000</v>
      </c>
      <c r="N10" s="29">
        <v>0.05</v>
      </c>
      <c r="O10" s="5"/>
      <c r="P10" s="5">
        <v>36.299999999999997</v>
      </c>
      <c r="Q10" s="5"/>
      <c r="R10" s="6">
        <v>-0.15972222222222232</v>
      </c>
      <c r="S10" s="27">
        <v>-7986.1111111111177</v>
      </c>
      <c r="T10" s="30">
        <v>42013.888888888883</v>
      </c>
      <c r="U10" s="7">
        <v>4.3135554310176245E-2</v>
      </c>
      <c r="V10" s="6"/>
    </row>
    <row r="11" spans="1:22" s="8" customFormat="1" ht="21.75" customHeight="1">
      <c r="A11" s="31" t="s">
        <v>34</v>
      </c>
      <c r="B11" s="1" t="s">
        <v>35</v>
      </c>
      <c r="C11" s="1" t="s">
        <v>27</v>
      </c>
      <c r="D11" s="2">
        <v>42467</v>
      </c>
      <c r="E11" s="2">
        <v>42544</v>
      </c>
      <c r="F11" s="3">
        <v>1</v>
      </c>
      <c r="G11" s="1" t="s">
        <v>48</v>
      </c>
      <c r="H11" s="3" t="s">
        <v>32</v>
      </c>
      <c r="I11" s="3" t="s">
        <v>26</v>
      </c>
      <c r="J11" s="3" t="s">
        <v>33</v>
      </c>
      <c r="K11" s="5">
        <v>1697.0135107730659</v>
      </c>
      <c r="L11" s="5">
        <f>15.75*3.7414</f>
        <v>58.927050000000001</v>
      </c>
      <c r="M11" s="4">
        <v>100000</v>
      </c>
      <c r="N11" s="29">
        <v>0.1</v>
      </c>
      <c r="O11" s="5"/>
      <c r="P11" s="5">
        <f>13.86*3.8593</f>
        <v>53.489898000000004</v>
      </c>
      <c r="Q11" s="5"/>
      <c r="R11" s="6">
        <v>-9.2269204041267927E-2</v>
      </c>
      <c r="S11" s="27">
        <v>-9226.9204041267931</v>
      </c>
      <c r="T11" s="30">
        <v>90773.079595873205</v>
      </c>
      <c r="U11" s="7">
        <v>9.3196493073157444E-2</v>
      </c>
      <c r="V11" s="6"/>
    </row>
    <row r="12" spans="1:22" s="8" customFormat="1" ht="21.75" customHeight="1" thickBot="1">
      <c r="A12" s="31" t="s">
        <v>34</v>
      </c>
      <c r="B12" s="1" t="s">
        <v>35</v>
      </c>
      <c r="C12" s="1" t="s">
        <v>27</v>
      </c>
      <c r="D12" s="2">
        <v>42467</v>
      </c>
      <c r="E12" s="2">
        <v>42544</v>
      </c>
      <c r="F12" s="3">
        <v>1</v>
      </c>
      <c r="G12" s="1" t="s">
        <v>49</v>
      </c>
      <c r="H12" s="3" t="s">
        <v>32</v>
      </c>
      <c r="I12" s="3" t="s">
        <v>50</v>
      </c>
      <c r="J12" s="3" t="s">
        <v>33</v>
      </c>
      <c r="K12" s="5">
        <v>605.52702298767076</v>
      </c>
      <c r="L12" s="5">
        <f>22.07*3.7414</f>
        <v>82.572698000000003</v>
      </c>
      <c r="M12" s="4">
        <v>50000</v>
      </c>
      <c r="N12" s="29">
        <v>0.05</v>
      </c>
      <c r="O12" s="5"/>
      <c r="P12" s="5">
        <f>10.4*3.8593</f>
        <v>40.136720000000004</v>
      </c>
      <c r="Q12" s="5"/>
      <c r="R12" s="6">
        <v>-0.5139226285182058</v>
      </c>
      <c r="S12" s="27">
        <v>-25696.131425910291</v>
      </c>
      <c r="T12" s="30">
        <v>24303.868574089709</v>
      </c>
      <c r="U12" s="7">
        <v>2.4952720887075151E-2</v>
      </c>
      <c r="V12" s="6"/>
    </row>
    <row r="13" spans="1:22" s="8" customFormat="1" ht="15.75" customHeight="1">
      <c r="A13" s="11" t="s">
        <v>34</v>
      </c>
      <c r="B13" s="10" t="s">
        <v>35</v>
      </c>
      <c r="C13" s="11" t="s">
        <v>6</v>
      </c>
      <c r="D13" s="28">
        <v>42467</v>
      </c>
      <c r="E13" s="28">
        <v>42544</v>
      </c>
      <c r="F13" s="10">
        <v>1</v>
      </c>
      <c r="G13" s="12" t="s">
        <v>7</v>
      </c>
      <c r="H13" s="13" t="s">
        <v>8</v>
      </c>
      <c r="I13" s="13" t="s">
        <v>6</v>
      </c>
      <c r="J13" s="14" t="s">
        <v>5</v>
      </c>
      <c r="K13" s="15"/>
      <c r="L13" s="15"/>
      <c r="M13" s="13">
        <v>1000000</v>
      </c>
      <c r="N13" s="14">
        <v>1.0000000000000002</v>
      </c>
      <c r="O13" s="15"/>
      <c r="P13" s="14"/>
      <c r="Q13" s="14"/>
      <c r="R13" s="14">
        <v>-2.600326897903683E-2</v>
      </c>
      <c r="S13" s="27">
        <v>-26003.268979036831</v>
      </c>
      <c r="T13" s="15">
        <v>973996.73102096329</v>
      </c>
      <c r="U13" s="14">
        <v>0.99999999999999989</v>
      </c>
      <c r="V13" s="14">
        <v>-2.6003268979036709E-2</v>
      </c>
    </row>
    <row r="15" spans="1:22">
      <c r="A15" s="9" t="s">
        <v>25</v>
      </c>
    </row>
    <row r="20" spans="12:12">
      <c r="L20" s="32"/>
    </row>
  </sheetData>
  <conditionalFormatting sqref="V1:V12 R1:S1 S2:S12 R14:S1048576 V14:V1048576">
    <cfRule type="cellIs" dxfId="10" priority="51" operator="lessThan">
      <formula>0</formula>
    </cfRule>
  </conditionalFormatting>
  <conditionalFormatting sqref="S2:S12">
    <cfRule type="cellIs" dxfId="9" priority="35" stopIfTrue="1" operator="greaterThan">
      <formula>0</formula>
    </cfRule>
    <cfRule type="cellIs" dxfId="8" priority="36" stopIfTrue="1" operator="lessThan">
      <formula>0</formula>
    </cfRule>
  </conditionalFormatting>
  <conditionalFormatting sqref="V2:V12">
    <cfRule type="cellIs" dxfId="7" priority="33" stopIfTrue="1" operator="lessThan">
      <formula>0</formula>
    </cfRule>
    <cfRule type="cellIs" dxfId="6" priority="34" stopIfTrue="1" operator="greaterThan">
      <formula>0</formula>
    </cfRule>
  </conditionalFormatting>
  <conditionalFormatting sqref="R2:R12">
    <cfRule type="cellIs" dxfId="5" priority="6" operator="lessThan">
      <formula>0</formula>
    </cfRule>
  </conditionalFormatting>
  <conditionalFormatting sqref="R2:R12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S13">
    <cfRule type="cellIs" dxfId="2" priority="3" operator="lessThan">
      <formula>0</formula>
    </cfRule>
  </conditionalFormatting>
  <conditionalFormatting sqref="S13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2016-06-27T08:02:23Z</dcterms:modified>
</cp:coreProperties>
</file>